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550" windowHeight="8640" activeTab="0"/>
  </bookViews>
  <sheets>
    <sheet name="Baseline" sheetId="1" r:id="rId1"/>
    <sheet name="Zero @ P" sheetId="2" r:id="rId2"/>
  </sheets>
  <externalReferences>
    <externalReference r:id="rId5"/>
  </externalReferences>
  <definedNames>
    <definedName name="a" localSheetId="0">'Baseline'!$C$11</definedName>
    <definedName name="a" localSheetId="1">'Zero @ P'!$C$11</definedName>
    <definedName name="a">'[1]Baseline'!$C$12</definedName>
    <definedName name="b" localSheetId="0">'Baseline'!$C$3</definedName>
    <definedName name="b" localSheetId="1">'Zero @ P'!$C$3</definedName>
    <definedName name="b">'[1]Baseline'!$C$3</definedName>
    <definedName name="E" localSheetId="0">'Baseline'!$C$6</definedName>
    <definedName name="E" localSheetId="1">'Zero @ P'!$C$6</definedName>
    <definedName name="E">'[1]Baseline'!$C$6</definedName>
    <definedName name="h" localSheetId="0">'Baseline'!$C$4</definedName>
    <definedName name="h" localSheetId="1">'Zero @ P'!$C$4</definedName>
    <definedName name="h">'[1]Baseline'!$C$4</definedName>
    <definedName name="I" localSheetId="0">'Baseline'!$C$8</definedName>
    <definedName name="I" localSheetId="1">'Zero @ P'!$C$8</definedName>
    <definedName name="I">'[1]Baseline'!$C$9</definedName>
    <definedName name="L" localSheetId="0">'Baseline'!$C$5</definedName>
    <definedName name="L" localSheetId="1">'Zero @ P'!$C$5</definedName>
    <definedName name="L">'[1]Baseline'!$C$5</definedName>
    <definedName name="M" localSheetId="0">'Baseline'!$C$13</definedName>
    <definedName name="M" localSheetId="1">'Zero @ P'!$C$13</definedName>
    <definedName name="M">'[1]Baseline'!$C$14</definedName>
    <definedName name="P" localSheetId="0">'Baseline'!$C$10</definedName>
    <definedName name="P" localSheetId="1">'Zero @ P'!$C$10</definedName>
    <definedName name="P">'[1]Baseline'!$C$11</definedName>
    <definedName name="rho" localSheetId="0">'Baseline'!#REF!</definedName>
    <definedName name="rho" localSheetId="1">'Zero @ P'!#REF!</definedName>
    <definedName name="rho">'[1]Baseline'!$C$7</definedName>
    <definedName name="solver_adj" localSheetId="0" hidden="1">'Baseline'!$C$13</definedName>
    <definedName name="solver_adj" localSheetId="1" hidden="1">'Zero @ P'!$C$13</definedName>
    <definedName name="solver_cvg" localSheetId="0" hidden="1">0.0000001</definedName>
    <definedName name="solver_cvg" localSheetId="1" hidden="1">0.0000001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'Baseline'!$K$18</definedName>
    <definedName name="solver_opt" localSheetId="1" hidden="1">'Zero @ P'!$K$18</definedName>
    <definedName name="solver_pre" localSheetId="0" hidden="1">0.000000001</definedName>
    <definedName name="solver_pre" localSheetId="1" hidden="1">0.000000001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  <definedName name="w">'[1]Baseline'!$C$8</definedName>
    <definedName name="X" localSheetId="0">'Baseline'!$A$17:$A$38</definedName>
    <definedName name="X" localSheetId="1">'Zero @ P'!$A$17:$A$38</definedName>
    <definedName name="X">'[1]Baseline'!$A$18:$A$38</definedName>
    <definedName name="XX">'[1]Baseline'!$H$15</definedName>
    <definedName name="Y_Force">'[1]Baseline'!$C$18:$C$38</definedName>
    <definedName name="Y_Moment">'[1]Baseline'!$D$18:$D$38</definedName>
    <definedName name="Y_SubTotal">'[1]Baseline'!$E$18:$E$38</definedName>
    <definedName name="Y_Weight">'[1]Baseline'!$F$18:$F$38</definedName>
  </definedNames>
  <calcPr fullCalcOnLoad="1"/>
</workbook>
</file>

<file path=xl/sharedStrings.xml><?xml version="1.0" encoding="utf-8"?>
<sst xmlns="http://schemas.openxmlformats.org/spreadsheetml/2006/main" count="86" uniqueCount="43">
  <si>
    <t>Base</t>
  </si>
  <si>
    <t>b</t>
  </si>
  <si>
    <t>m</t>
  </si>
  <si>
    <t>Height</t>
  </si>
  <si>
    <t>h</t>
  </si>
  <si>
    <t>Length</t>
  </si>
  <si>
    <t>L</t>
  </si>
  <si>
    <t>Modulus</t>
  </si>
  <si>
    <t>E</t>
  </si>
  <si>
    <t>GPa</t>
  </si>
  <si>
    <t>MomOfInertia</t>
  </si>
  <si>
    <t>I</t>
  </si>
  <si>
    <t>m^4</t>
  </si>
  <si>
    <t>Load</t>
  </si>
  <si>
    <t>P</t>
  </si>
  <si>
    <t>N</t>
  </si>
  <si>
    <t>Location</t>
  </si>
  <si>
    <t>a</t>
  </si>
  <si>
    <t>Moment</t>
  </si>
  <si>
    <t>M</t>
  </si>
  <si>
    <t>Nm</t>
  </si>
  <si>
    <t>X</t>
  </si>
  <si>
    <t>Y Force</t>
  </si>
  <si>
    <t>Y Moment</t>
  </si>
  <si>
    <t>Y Total</t>
  </si>
  <si>
    <t>y Force</t>
  </si>
  <si>
    <t>y Moment</t>
  </si>
  <si>
    <t>y Total</t>
  </si>
  <si>
    <t>Title:</t>
  </si>
  <si>
    <t>Hamrock Problem 5.39</t>
  </si>
  <si>
    <t>=b*h^3/12</t>
  </si>
  <si>
    <t>Rad</t>
  </si>
  <si>
    <t>1/R</t>
  </si>
  <si>
    <t>R</t>
  </si>
  <si>
    <t>Radial Difference</t>
  </si>
  <si>
    <t>Angle</t>
  </si>
  <si>
    <t>=M/(E*1000000000*I)</t>
  </si>
  <si>
    <t>Hypotenuse</t>
  </si>
  <si>
    <t>=SQRT(P7^2+L^2)</t>
  </si>
  <si>
    <t>=P10-P7</t>
  </si>
  <si>
    <t>=1/P6</t>
  </si>
  <si>
    <t>=ATAN(L/P7)</t>
  </si>
  <si>
    <t>=P11/COS(P9)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</si>
</sst>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0.00000000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0"/>
    </font>
    <font>
      <sz val="11"/>
      <name val="Arial"/>
      <family val="2"/>
    </font>
    <font>
      <sz val="15.25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 quotePrefix="1">
      <alignment/>
    </xf>
    <xf numFmtId="0" fontId="6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Baseline!$H$19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>
                <c:strRef>
                  <c:f>Baseline!$C$16</c:f>
                  <c:strCache>
                    <c:ptCount val="1"/>
                    <c:pt idx="0">
                      <c:v>Y Force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Baseline!$A$17:$A$38</c:f>
              <c:numCache/>
            </c:numRef>
          </c:xVal>
          <c:yVal>
            <c:numRef>
              <c:f>Baseline!$C$17:$C$38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Baseline!$H$18</c:f>
              <c:numCache/>
            </c:numRef>
          </c:xVal>
          <c:yVal>
            <c:numRef>
              <c:f>Baseline!$I$18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tx>
                <c:strRef>
                  <c:f>Baseline!$D$16</c:f>
                  <c:strCache>
                    <c:ptCount val="1"/>
                    <c:pt idx="0">
                      <c:v>Y Moment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Baseline!$A$17:$A$38</c:f>
              <c:numCache/>
            </c:numRef>
          </c:xVal>
          <c:yVal>
            <c:numRef>
              <c:f>Baseline!$D$17:$D$38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dLbl>
              <c:idx val="20"/>
              <c:tx>
                <c:strRef>
                  <c:f>Baseline!$E$16</c:f>
                  <c:strCache>
                    <c:ptCount val="1"/>
                    <c:pt idx="0">
                      <c:v>Y Total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Baseline!$A$17:$A$38</c:f>
              <c:numCache/>
            </c:numRef>
          </c:xVal>
          <c:yVal>
            <c:numRef>
              <c:f>Baseline!$E$17:$E$38</c:f>
              <c:numCache/>
            </c:numRef>
          </c:yVal>
          <c:smooth val="0"/>
        </c:ser>
        <c:axId val="6371690"/>
        <c:axId val="57345211"/>
      </c:scatterChart>
      <c:valAx>
        <c:axId val="6371690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low"/>
        <c:crossAx val="57345211"/>
        <c:crosses val="autoZero"/>
        <c:crossBetween val="midCat"/>
        <c:dispUnits/>
      </c:valAx>
      <c:valAx>
        <c:axId val="57345211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716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'Zero @ P'!$H$19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>
                <c:strRef>
                  <c:f>'Zero @ P'!$C$16</c:f>
                  <c:strCache>
                    <c:ptCount val="1"/>
                    <c:pt idx="0">
                      <c:v>Y Force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'Zero @ P'!$A$17:$A$38</c:f>
              <c:numCache/>
            </c:numRef>
          </c:xVal>
          <c:yVal>
            <c:numRef>
              <c:f>'Zero @ P'!$C$17:$C$38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'Zero @ P'!$H$18</c:f>
              <c:numCache/>
            </c:numRef>
          </c:xVal>
          <c:yVal>
            <c:numRef>
              <c:f>'Zero @ P'!$I$18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'Zero @ P'!$D$16</c:f>
                  <c:strCache>
                    <c:ptCount val="1"/>
                    <c:pt idx="0">
                      <c:v>Y Moment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'Zero @ P'!$A$17:$A$38</c:f>
              <c:numCache/>
            </c:numRef>
          </c:xVal>
          <c:yVal>
            <c:numRef>
              <c:f>'Zero @ P'!$D$17:$D$38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dLbl>
              <c:idx val="20"/>
              <c:tx>
                <c:strRef>
                  <c:f>'Zero @ P'!$E$16</c:f>
                  <c:strCache>
                    <c:ptCount val="1"/>
                    <c:pt idx="0">
                      <c:v>Y Total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'Zero @ P'!$A$17:$A$38</c:f>
              <c:numCache/>
            </c:numRef>
          </c:xVal>
          <c:yVal>
            <c:numRef>
              <c:f>'Zero @ P'!$E$17:$E$38</c:f>
              <c:numCache/>
            </c:numRef>
          </c:yVal>
          <c:smooth val="0"/>
        </c:ser>
        <c:axId val="46344852"/>
        <c:axId val="14450485"/>
      </c:scatterChart>
      <c:valAx>
        <c:axId val="46344852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low"/>
        <c:crossAx val="14450485"/>
        <c:crosses val="autoZero"/>
        <c:crossBetween val="midCat"/>
        <c:dispUnits/>
      </c:valAx>
      <c:valAx>
        <c:axId val="14450485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3448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19</xdr:row>
      <xdr:rowOff>95250</xdr:rowOff>
    </xdr:from>
    <xdr:to>
      <xdr:col>16</xdr:col>
      <xdr:colOff>333375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3419475" y="3209925"/>
        <a:ext cx="69627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</xdr:row>
      <xdr:rowOff>9525</xdr:rowOff>
    </xdr:from>
    <xdr:to>
      <xdr:col>7</xdr:col>
      <xdr:colOff>247650</xdr:colOff>
      <xdr:row>4</xdr:row>
      <xdr:rowOff>9525</xdr:rowOff>
    </xdr:to>
    <xdr:grpSp>
      <xdr:nvGrpSpPr>
        <xdr:cNvPr id="2" name="Group 3"/>
        <xdr:cNvGrpSpPr>
          <a:grpSpLocks/>
        </xdr:cNvGrpSpPr>
      </xdr:nvGrpSpPr>
      <xdr:grpSpPr>
        <a:xfrm>
          <a:off x="2352675" y="209550"/>
          <a:ext cx="2343150" cy="485775"/>
          <a:chOff x="254" y="2"/>
          <a:chExt cx="246" cy="51"/>
        </a:xfrm>
        <a:solidFill>
          <a:srgbClr val="FFFFFF"/>
        </a:solidFill>
      </xdr:grpSpPr>
      <xdr:grpSp>
        <xdr:nvGrpSpPr>
          <xdr:cNvPr id="3" name="Group 4"/>
          <xdr:cNvGrpSpPr>
            <a:grpSpLocks/>
          </xdr:cNvGrpSpPr>
        </xdr:nvGrpSpPr>
        <xdr:grpSpPr>
          <a:xfrm>
            <a:off x="254" y="30"/>
            <a:ext cx="230" cy="23"/>
            <a:chOff x="254" y="30"/>
            <a:chExt cx="230" cy="23"/>
          </a:xfrm>
          <a:solidFill>
            <a:srgbClr val="FFFFFF"/>
          </a:solidFill>
        </xdr:grpSpPr>
        <xdr:sp>
          <xdr:nvSpPr>
            <xdr:cNvPr id="4" name="Rectangle 5"/>
            <xdr:cNvSpPr>
              <a:spLocks/>
            </xdr:cNvSpPr>
          </xdr:nvSpPr>
          <xdr:spPr>
            <a:xfrm>
              <a:off x="264" y="38"/>
              <a:ext cx="220" cy="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6"/>
            <xdr:cNvGrpSpPr>
              <a:grpSpLocks/>
            </xdr:cNvGrpSpPr>
          </xdr:nvGrpSpPr>
          <xdr:grpSpPr>
            <a:xfrm>
              <a:off x="254" y="30"/>
              <a:ext cx="10" cy="23"/>
              <a:chOff x="254" y="30"/>
              <a:chExt cx="10" cy="23"/>
            </a:xfrm>
            <a:solidFill>
              <a:srgbClr val="FFFFFF"/>
            </a:solidFill>
          </xdr:grpSpPr>
          <xdr:sp>
            <xdr:nvSpPr>
              <xdr:cNvPr id="6" name="Line 7"/>
              <xdr:cNvSpPr>
                <a:spLocks/>
              </xdr:cNvSpPr>
            </xdr:nvSpPr>
            <xdr:spPr>
              <a:xfrm>
                <a:off x="264" y="31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7" name="Group 8"/>
              <xdr:cNvGrpSpPr>
                <a:grpSpLocks/>
              </xdr:cNvGrpSpPr>
            </xdr:nvGrpSpPr>
            <xdr:grpSpPr>
              <a:xfrm>
                <a:off x="254" y="30"/>
                <a:ext cx="8" cy="23"/>
                <a:chOff x="254" y="30"/>
                <a:chExt cx="8" cy="23"/>
              </a:xfrm>
              <a:solidFill>
                <a:srgbClr val="FFFFFF"/>
              </a:solidFill>
            </xdr:grpSpPr>
            <xdr:sp>
              <xdr:nvSpPr>
                <xdr:cNvPr id="8" name="Line 9"/>
                <xdr:cNvSpPr>
                  <a:spLocks/>
                </xdr:cNvSpPr>
              </xdr:nvSpPr>
              <xdr:spPr>
                <a:xfrm flipH="1">
                  <a:off x="254" y="30"/>
                  <a:ext cx="8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Line 10"/>
                <xdr:cNvSpPr>
                  <a:spLocks/>
                </xdr:cNvSpPr>
              </xdr:nvSpPr>
              <xdr:spPr>
                <a:xfrm flipH="1">
                  <a:off x="254" y="36"/>
                  <a:ext cx="8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Line 11"/>
                <xdr:cNvSpPr>
                  <a:spLocks/>
                </xdr:cNvSpPr>
              </xdr:nvSpPr>
              <xdr:spPr>
                <a:xfrm flipH="1">
                  <a:off x="254" y="42"/>
                  <a:ext cx="8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Line 12"/>
                <xdr:cNvSpPr>
                  <a:spLocks/>
                </xdr:cNvSpPr>
              </xdr:nvSpPr>
              <xdr:spPr>
                <a:xfrm flipH="1">
                  <a:off x="254" y="47"/>
                  <a:ext cx="8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12" name="Line 13"/>
          <xdr:cNvSpPr>
            <a:spLocks/>
          </xdr:cNvSpPr>
        </xdr:nvSpPr>
        <xdr:spPr>
          <a:xfrm flipH="1">
            <a:off x="380" y="10"/>
            <a:ext cx="0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485" y="23"/>
            <a:ext cx="15" cy="30"/>
          </a:xfrm>
          <a:custGeom>
            <a:pathLst>
              <a:path h="30" w="15">
                <a:moveTo>
                  <a:pt x="4" y="30"/>
                </a:moveTo>
                <a:cubicBezTo>
                  <a:pt x="5" y="29"/>
                  <a:pt x="11" y="27"/>
                  <a:pt x="13" y="25"/>
                </a:cubicBezTo>
                <a:cubicBezTo>
                  <a:pt x="15" y="23"/>
                  <a:pt x="15" y="20"/>
                  <a:pt x="15" y="17"/>
                </a:cubicBezTo>
                <a:cubicBezTo>
                  <a:pt x="15" y="14"/>
                  <a:pt x="15" y="11"/>
                  <a:pt x="13" y="8"/>
                </a:cubicBezTo>
                <a:cubicBezTo>
                  <a:pt x="11" y="5"/>
                  <a:pt x="3" y="2"/>
                  <a:pt x="0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5"/>
          <xdr:cNvSpPr txBox="1">
            <a:spLocks noChangeArrowheads="1"/>
          </xdr:cNvSpPr>
        </xdr:nvSpPr>
        <xdr:spPr>
          <a:xfrm>
            <a:off x="386" y="7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5" name="TextBox 16"/>
          <xdr:cNvSpPr txBox="1">
            <a:spLocks noChangeArrowheads="1"/>
          </xdr:cNvSpPr>
        </xdr:nvSpPr>
        <xdr:spPr>
          <a:xfrm>
            <a:off x="487" y="2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142875</xdr:rowOff>
    </xdr:from>
    <xdr:to>
      <xdr:col>17</xdr:col>
      <xdr:colOff>161925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3857625" y="3257550"/>
        <a:ext cx="71818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209550</xdr:colOff>
      <xdr:row>7</xdr:row>
      <xdr:rowOff>0</xdr:rowOff>
    </xdr:from>
    <xdr:to>
      <xdr:col>11</xdr:col>
      <xdr:colOff>142875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1171575"/>
          <a:ext cx="1876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1</xdr:row>
      <xdr:rowOff>9525</xdr:rowOff>
    </xdr:from>
    <xdr:to>
      <xdr:col>7</xdr:col>
      <xdr:colOff>247650</xdr:colOff>
      <xdr:row>4</xdr:row>
      <xdr:rowOff>9525</xdr:rowOff>
    </xdr:to>
    <xdr:grpSp>
      <xdr:nvGrpSpPr>
        <xdr:cNvPr id="3" name="Group 3"/>
        <xdr:cNvGrpSpPr>
          <a:grpSpLocks/>
        </xdr:cNvGrpSpPr>
      </xdr:nvGrpSpPr>
      <xdr:grpSpPr>
        <a:xfrm>
          <a:off x="2352675" y="209550"/>
          <a:ext cx="2343150" cy="485775"/>
          <a:chOff x="254" y="2"/>
          <a:chExt cx="246" cy="51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254" y="30"/>
            <a:ext cx="230" cy="23"/>
            <a:chOff x="254" y="30"/>
            <a:chExt cx="230" cy="23"/>
          </a:xfrm>
          <a:solidFill>
            <a:srgbClr val="FFFFFF"/>
          </a:solidFill>
        </xdr:grpSpPr>
        <xdr:sp>
          <xdr:nvSpPr>
            <xdr:cNvPr id="5" name="Rectangle 5"/>
            <xdr:cNvSpPr>
              <a:spLocks/>
            </xdr:cNvSpPr>
          </xdr:nvSpPr>
          <xdr:spPr>
            <a:xfrm>
              <a:off x="264" y="38"/>
              <a:ext cx="220" cy="8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254" y="30"/>
              <a:ext cx="10" cy="23"/>
              <a:chOff x="254" y="30"/>
              <a:chExt cx="10" cy="23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>
                <a:off x="264" y="31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8" name="Group 8"/>
              <xdr:cNvGrpSpPr>
                <a:grpSpLocks/>
              </xdr:cNvGrpSpPr>
            </xdr:nvGrpSpPr>
            <xdr:grpSpPr>
              <a:xfrm>
                <a:off x="254" y="30"/>
                <a:ext cx="8" cy="23"/>
                <a:chOff x="254" y="30"/>
                <a:chExt cx="8" cy="23"/>
              </a:xfrm>
              <a:solidFill>
                <a:srgbClr val="FFFFFF"/>
              </a:solidFill>
            </xdr:grpSpPr>
            <xdr:sp>
              <xdr:nvSpPr>
                <xdr:cNvPr id="9" name="Line 9"/>
                <xdr:cNvSpPr>
                  <a:spLocks/>
                </xdr:cNvSpPr>
              </xdr:nvSpPr>
              <xdr:spPr>
                <a:xfrm flipH="1">
                  <a:off x="254" y="30"/>
                  <a:ext cx="8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Line 10"/>
                <xdr:cNvSpPr>
                  <a:spLocks/>
                </xdr:cNvSpPr>
              </xdr:nvSpPr>
              <xdr:spPr>
                <a:xfrm flipH="1">
                  <a:off x="254" y="36"/>
                  <a:ext cx="8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Line 11"/>
                <xdr:cNvSpPr>
                  <a:spLocks/>
                </xdr:cNvSpPr>
              </xdr:nvSpPr>
              <xdr:spPr>
                <a:xfrm flipH="1">
                  <a:off x="254" y="42"/>
                  <a:ext cx="8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12"/>
                <xdr:cNvSpPr>
                  <a:spLocks/>
                </xdr:cNvSpPr>
              </xdr:nvSpPr>
              <xdr:spPr>
                <a:xfrm flipH="1">
                  <a:off x="254" y="47"/>
                  <a:ext cx="8" cy="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13" name="Line 13"/>
          <xdr:cNvSpPr>
            <a:spLocks/>
          </xdr:cNvSpPr>
        </xdr:nvSpPr>
        <xdr:spPr>
          <a:xfrm flipH="1">
            <a:off x="380" y="10"/>
            <a:ext cx="0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485" y="23"/>
            <a:ext cx="15" cy="30"/>
          </a:xfrm>
          <a:custGeom>
            <a:pathLst>
              <a:path h="30" w="15">
                <a:moveTo>
                  <a:pt x="4" y="30"/>
                </a:moveTo>
                <a:cubicBezTo>
                  <a:pt x="5" y="29"/>
                  <a:pt x="11" y="27"/>
                  <a:pt x="13" y="25"/>
                </a:cubicBezTo>
                <a:cubicBezTo>
                  <a:pt x="15" y="23"/>
                  <a:pt x="15" y="20"/>
                  <a:pt x="15" y="17"/>
                </a:cubicBezTo>
                <a:cubicBezTo>
                  <a:pt x="15" y="14"/>
                  <a:pt x="15" y="11"/>
                  <a:pt x="13" y="8"/>
                </a:cubicBezTo>
                <a:cubicBezTo>
                  <a:pt x="11" y="5"/>
                  <a:pt x="3" y="2"/>
                  <a:pt x="0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386" y="7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87" y="2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</a:t>
            </a:r>
          </a:p>
        </xdr:txBody>
      </xdr:sp>
    </xdr:grpSp>
    <xdr:clientData/>
  </xdr:twoCellAnchor>
  <xdr:twoCellAnchor>
    <xdr:from>
      <xdr:col>13</xdr:col>
      <xdr:colOff>600075</xdr:colOff>
      <xdr:row>0</xdr:row>
      <xdr:rowOff>152400</xdr:rowOff>
    </xdr:from>
    <xdr:to>
      <xdr:col>19</xdr:col>
      <xdr:colOff>66675</xdr:colOff>
      <xdr:row>3</xdr:row>
      <xdr:rowOff>142875</xdr:rowOff>
    </xdr:to>
    <xdr:sp>
      <xdr:nvSpPr>
        <xdr:cNvPr id="17" name="TextBox 25"/>
        <xdr:cNvSpPr txBox="1">
          <a:spLocks noChangeArrowheads="1"/>
        </xdr:cNvSpPr>
      </xdr:nvSpPr>
      <xdr:spPr>
        <a:xfrm>
          <a:off x="8820150" y="152400"/>
          <a:ext cx="334327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Here's a check calculation on the bending due just to the applied Moment, using the Radius of Curvature equation, 1/R = M/EI.</a:t>
          </a:r>
        </a:p>
      </xdr:txBody>
    </xdr:sp>
    <xdr:clientData/>
  </xdr:twoCellAnchor>
  <xdr:twoCellAnchor>
    <xdr:from>
      <xdr:col>14</xdr:col>
      <xdr:colOff>428625</xdr:colOff>
      <xdr:row>13</xdr:row>
      <xdr:rowOff>95250</xdr:rowOff>
    </xdr:from>
    <xdr:to>
      <xdr:col>15</xdr:col>
      <xdr:colOff>771525</xdr:colOff>
      <xdr:row>15</xdr:row>
      <xdr:rowOff>152400</xdr:rowOff>
    </xdr:to>
    <xdr:sp>
      <xdr:nvSpPr>
        <xdr:cNvPr id="18" name="AutoShape 31"/>
        <xdr:cNvSpPr>
          <a:spLocks/>
        </xdr:cNvSpPr>
      </xdr:nvSpPr>
      <xdr:spPr>
        <a:xfrm>
          <a:off x="9258300" y="2238375"/>
          <a:ext cx="952500" cy="381000"/>
        </a:xfrm>
        <a:prstGeom prst="wedgeRoundRectCallout">
          <a:avLst>
            <a:gd name="adj1" fmla="val 13000"/>
            <a:gd name="adj2" fmla="val -12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Compare this to Cell D38</a:t>
          </a:r>
        </a:p>
      </xdr:txBody>
    </xdr:sp>
    <xdr:clientData/>
  </xdr:twoCellAnchor>
  <xdr:twoCellAnchor>
    <xdr:from>
      <xdr:col>19</xdr:col>
      <xdr:colOff>200025</xdr:colOff>
      <xdr:row>0</xdr:row>
      <xdr:rowOff>104775</xdr:rowOff>
    </xdr:from>
    <xdr:to>
      <xdr:col>24</xdr:col>
      <xdr:colOff>542925</xdr:colOff>
      <xdr:row>31</xdr:row>
      <xdr:rowOff>104775</xdr:rowOff>
    </xdr:to>
    <xdr:grpSp>
      <xdr:nvGrpSpPr>
        <xdr:cNvPr id="19" name="Group 36"/>
        <xdr:cNvGrpSpPr>
          <a:grpSpLocks/>
        </xdr:cNvGrpSpPr>
      </xdr:nvGrpSpPr>
      <xdr:grpSpPr>
        <a:xfrm>
          <a:off x="12296775" y="104775"/>
          <a:ext cx="3390900" cy="5057775"/>
          <a:chOff x="1291" y="11"/>
          <a:chExt cx="356" cy="531"/>
        </a:xfrm>
        <a:solidFill>
          <a:srgbClr val="FFFFFF"/>
        </a:solidFill>
      </xdr:grpSpPr>
      <xdr:sp>
        <xdr:nvSpPr>
          <xdr:cNvPr id="20" name="Line 17"/>
          <xdr:cNvSpPr>
            <a:spLocks/>
          </xdr:cNvSpPr>
        </xdr:nvSpPr>
        <xdr:spPr>
          <a:xfrm>
            <a:off x="1335" y="19"/>
            <a:ext cx="0" cy="4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8"/>
          <xdr:cNvSpPr>
            <a:spLocks/>
          </xdr:cNvSpPr>
        </xdr:nvSpPr>
        <xdr:spPr>
          <a:xfrm>
            <a:off x="1300" y="4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19"/>
          <xdr:cNvSpPr>
            <a:spLocks/>
          </xdr:cNvSpPr>
        </xdr:nvSpPr>
        <xdr:spPr>
          <a:xfrm>
            <a:off x="1335" y="394"/>
            <a:ext cx="267" cy="70"/>
          </a:xfrm>
          <a:custGeom>
            <a:pathLst>
              <a:path h="16" w="269">
                <a:moveTo>
                  <a:pt x="0" y="16"/>
                </a:moveTo>
                <a:cubicBezTo>
                  <a:pt x="50" y="15"/>
                  <a:pt x="101" y="14"/>
                  <a:pt x="146" y="11"/>
                </a:cubicBezTo>
                <a:cubicBezTo>
                  <a:pt x="191" y="8"/>
                  <a:pt x="230" y="4"/>
                  <a:pt x="26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0"/>
          <xdr:cNvSpPr>
            <a:spLocks/>
          </xdr:cNvSpPr>
        </xdr:nvSpPr>
        <xdr:spPr>
          <a:xfrm>
            <a:off x="1325" y="24"/>
            <a:ext cx="219" cy="4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1"/>
          <xdr:cNvSpPr>
            <a:spLocks/>
          </xdr:cNvSpPr>
        </xdr:nvSpPr>
        <xdr:spPr>
          <a:xfrm>
            <a:off x="1523" y="428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textlink="$P$7">
        <xdr:nvSpPr>
          <xdr:cNvPr id="25" name="TextBox 22"/>
          <xdr:cNvSpPr txBox="1">
            <a:spLocks noChangeArrowheads="1"/>
          </xdr:cNvSpPr>
        </xdr:nvSpPr>
        <xdr:spPr>
          <a:xfrm>
            <a:off x="1291" y="245"/>
            <a:ext cx="55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fld id="{b783bffc-de8c-4b3a-a3aa-c81efc19ed84}" type="TxLink">
              <a:rPr lang="en-US" cap="none" sz="1000" b="0" i="0" u="none" baseline="0">
                <a:latin typeface="Arial"/>
                <a:ea typeface="Arial"/>
                <a:cs typeface="Arial"/>
              </a:rPr>
              <a:t>53.297</a:t>
            </a:fld>
          </a:p>
        </xdr:txBody>
      </xdr:sp>
      <xdr:sp>
        <xdr:nvSpPr>
          <xdr:cNvPr id="26" name="Line 24"/>
          <xdr:cNvSpPr>
            <a:spLocks/>
          </xdr:cNvSpPr>
        </xdr:nvSpPr>
        <xdr:spPr>
          <a:xfrm flipV="1">
            <a:off x="1500" y="415"/>
            <a:ext cx="55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26"/>
          <xdr:cNvSpPr txBox="1">
            <a:spLocks noChangeArrowheads="1"/>
          </xdr:cNvSpPr>
        </xdr:nvSpPr>
        <xdr:spPr>
          <a:xfrm>
            <a:off x="1342" y="170"/>
            <a:ext cx="41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Angle</a:t>
            </a:r>
          </a:p>
        </xdr:txBody>
      </xdr:sp>
      <xdr:sp>
        <xdr:nvSpPr>
          <xdr:cNvPr id="28" name="AutoShape 27"/>
          <xdr:cNvSpPr>
            <a:spLocks/>
          </xdr:cNvSpPr>
        </xdr:nvSpPr>
        <xdr:spPr>
          <a:xfrm rot="20190695">
            <a:off x="1428" y="11"/>
            <a:ext cx="61" cy="459"/>
          </a:xfrm>
          <a:prstGeom prst="rightBrac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Box 28"/>
          <xdr:cNvSpPr txBox="1">
            <a:spLocks noChangeArrowheads="1"/>
          </xdr:cNvSpPr>
        </xdr:nvSpPr>
        <xdr:spPr>
          <a:xfrm>
            <a:off x="1491" y="21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Hypotenuse</a:t>
            </a:r>
          </a:p>
        </xdr:txBody>
      </xdr:sp>
      <xdr:sp>
        <xdr:nvSpPr>
          <xdr:cNvPr id="30" name="TextBox 29"/>
          <xdr:cNvSpPr txBox="1">
            <a:spLocks noChangeArrowheads="1"/>
          </xdr:cNvSpPr>
        </xdr:nvSpPr>
        <xdr:spPr>
          <a:xfrm>
            <a:off x="1461" y="524"/>
            <a:ext cx="105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Radial Difference</a:t>
            </a:r>
          </a:p>
        </xdr:txBody>
      </xdr:sp>
      <xdr:sp>
        <xdr:nvSpPr>
          <xdr:cNvPr id="31" name="Polygon 30"/>
          <xdr:cNvSpPr>
            <a:spLocks/>
          </xdr:cNvSpPr>
        </xdr:nvSpPr>
        <xdr:spPr>
          <a:xfrm>
            <a:off x="1440" y="445"/>
            <a:ext cx="72" cy="90"/>
          </a:xfrm>
          <a:custGeom>
            <a:pathLst>
              <a:path h="90" w="72">
                <a:moveTo>
                  <a:pt x="22" y="90"/>
                </a:moveTo>
                <a:cubicBezTo>
                  <a:pt x="15" y="90"/>
                  <a:pt x="2" y="87"/>
                  <a:pt x="2" y="87"/>
                </a:cubicBezTo>
                <a:cubicBezTo>
                  <a:pt x="0" y="82"/>
                  <a:pt x="1" y="77"/>
                  <a:pt x="7" y="75"/>
                </a:cubicBezTo>
                <a:cubicBezTo>
                  <a:pt x="11" y="71"/>
                  <a:pt x="16" y="70"/>
                  <a:pt x="22" y="68"/>
                </a:cubicBezTo>
                <a:cubicBezTo>
                  <a:pt x="26" y="67"/>
                  <a:pt x="31" y="60"/>
                  <a:pt x="31" y="60"/>
                </a:cubicBezTo>
                <a:cubicBezTo>
                  <a:pt x="40" y="33"/>
                  <a:pt x="36" y="0"/>
                  <a:pt x="72" y="0"/>
                </a:cubicBezTo>
              </a:path>
            </a:pathLst>
          </a:custGeom>
          <a:noFill/>
          <a:ln w="9525" cmpd="sng">
            <a:solidFill>
              <a:srgbClr val="008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1562" y="434"/>
            <a:ext cx="45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Height</a:t>
            </a:r>
          </a:p>
        </xdr:txBody>
      </xdr:sp>
      <xdr:sp>
        <xdr:nvSpPr>
          <xdr:cNvPr id="33" name="Polygon 33"/>
          <xdr:cNvSpPr>
            <a:spLocks/>
          </xdr:cNvSpPr>
        </xdr:nvSpPr>
        <xdr:spPr>
          <a:xfrm>
            <a:off x="1523" y="438"/>
            <a:ext cx="39" cy="8"/>
          </a:xfrm>
          <a:custGeom>
            <a:pathLst>
              <a:path h="8" w="39">
                <a:moveTo>
                  <a:pt x="39" y="8"/>
                </a:moveTo>
                <a:cubicBezTo>
                  <a:pt x="31" y="7"/>
                  <a:pt x="27" y="6"/>
                  <a:pt x="21" y="3"/>
                </a:cubicBezTo>
                <a:cubicBezTo>
                  <a:pt x="18" y="2"/>
                  <a:pt x="12" y="0"/>
                  <a:pt x="12" y="0"/>
                </a:cubicBezTo>
                <a:cubicBezTo>
                  <a:pt x="8" y="1"/>
                  <a:pt x="0" y="5"/>
                  <a:pt x="0" y="5"/>
                </a:cubicBezTo>
              </a:path>
            </a:pathLst>
          </a:custGeom>
          <a:noFill/>
          <a:ln w="9525" cmpd="sng">
            <a:solidFill>
              <a:srgbClr val="FF66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 flipV="1">
            <a:off x="1335" y="484"/>
            <a:ext cx="18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textlink="L">
        <xdr:nvSpPr>
          <xdr:cNvPr id="35" name="TextBox 23"/>
          <xdr:cNvSpPr txBox="1">
            <a:spLocks noChangeArrowheads="1"/>
          </xdr:cNvSpPr>
        </xdr:nvSpPr>
        <xdr:spPr>
          <a:xfrm>
            <a:off x="1418" y="475"/>
            <a:ext cx="3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fld id="{bf539d51-29ea-4f77-8f01-77982f37694d}" type="TxLink">
              <a:rPr lang="en-US" cap="none" sz="1000" b="0" i="0" u="none" baseline="0">
                <a:latin typeface="Arial"/>
                <a:ea typeface="Arial"/>
                <a:cs typeface="Arial"/>
              </a:rPr>
              <a:t>1.7</a:t>
            </a:fld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l\BEI\ME311\2003\Prob5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line"/>
      <sheetName val="Zero @ P"/>
      <sheetName val="Formulas"/>
      <sheetName val="Sheet2"/>
      <sheetName val="Sheet3"/>
    </sheetNames>
    <sheetDataSet>
      <sheetData sheetId="0">
        <row r="3">
          <cell r="C3">
            <v>0.035</v>
          </cell>
        </row>
        <row r="4">
          <cell r="C4">
            <v>0.08</v>
          </cell>
        </row>
        <row r="5">
          <cell r="C5">
            <v>1.7</v>
          </cell>
        </row>
        <row r="6">
          <cell r="C6">
            <v>207</v>
          </cell>
        </row>
        <row r="7">
          <cell r="C7">
            <v>7850</v>
          </cell>
        </row>
        <row r="8">
          <cell r="C8">
            <v>215.40400000000005</v>
          </cell>
        </row>
        <row r="9">
          <cell r="C9">
            <v>1.4933333333333338E-06</v>
          </cell>
        </row>
        <row r="11">
          <cell r="C11">
            <v>8700</v>
          </cell>
        </row>
        <row r="12">
          <cell r="C12">
            <v>1</v>
          </cell>
        </row>
        <row r="14">
          <cell r="C14">
            <v>4000</v>
          </cell>
        </row>
        <row r="15">
          <cell r="H15">
            <v>1.0874999956114346</v>
          </cell>
        </row>
        <row r="18">
          <cell r="A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>
            <v>0.08499999999999999</v>
          </cell>
          <cell r="C19">
            <v>-9.879098327510348E-05</v>
          </cell>
          <cell r="D19">
            <v>4.674560041407865E-05</v>
          </cell>
          <cell r="E19">
            <v>-5.2045382861024826E-05</v>
          </cell>
          <cell r="F19">
            <v>-3.5177604402857966E-06</v>
          </cell>
        </row>
        <row r="20">
          <cell r="A20">
            <v>0.16999999999999998</v>
          </cell>
          <cell r="C20">
            <v>-0.0003836411425983435</v>
          </cell>
          <cell r="D20">
            <v>0.0001869824016563146</v>
          </cell>
          <cell r="E20">
            <v>-0.0001966587409420289</v>
          </cell>
          <cell r="F20">
            <v>-1.3604229949162136E-05</v>
          </cell>
        </row>
        <row r="21">
          <cell r="A21">
            <v>0.255</v>
          </cell>
          <cell r="C21">
            <v>-0.0008372662922166147</v>
          </cell>
          <cell r="D21">
            <v>0.00042071040372670796</v>
          </cell>
          <cell r="E21">
            <v>-0.0004165558884899067</v>
          </cell>
          <cell r="F21">
            <v>-2.9586472018448532E-05</v>
          </cell>
        </row>
        <row r="22">
          <cell r="A22">
            <v>0.33999999999999997</v>
          </cell>
          <cell r="C22">
            <v>-0.001442382246376811</v>
          </cell>
          <cell r="D22">
            <v>0.0007479296066252584</v>
          </cell>
          <cell r="E22">
            <v>-0.0006944526397515525</v>
          </cell>
          <cell r="F22">
            <v>-5.082792508635264E-05</v>
          </cell>
        </row>
        <row r="23">
          <cell r="A23">
            <v>0.42499999999999993</v>
          </cell>
          <cell r="C23">
            <v>-0.0021817048193258273</v>
          </cell>
          <cell r="D23">
            <v>0.0011686400103519661</v>
          </cell>
          <cell r="E23">
            <v>-0.0010130648089738611</v>
          </cell>
          <cell r="F23">
            <v>-7.672840253747024E-05</v>
          </cell>
        </row>
        <row r="24">
          <cell r="A24">
            <v>0.5099999999999999</v>
          </cell>
          <cell r="C24">
            <v>-0.003037949825310557</v>
          </cell>
          <cell r="D24">
            <v>0.001682841614906831</v>
          </cell>
          <cell r="E24">
            <v>-0.0013551082104037262</v>
          </cell>
          <cell r="F24">
            <v>-0.00010672409270278526</v>
          </cell>
        </row>
        <row r="25">
          <cell r="A25">
            <v>0.5949999999999999</v>
          </cell>
          <cell r="C25">
            <v>-0.0039938330785778955</v>
          </cell>
          <cell r="D25">
            <v>0.002290534420289853</v>
          </cell>
          <cell r="E25">
            <v>-0.0017032986582880424</v>
          </cell>
          <cell r="F25">
            <v>-0.00014028755885966973</v>
          </cell>
        </row>
        <row r="26">
          <cell r="A26">
            <v>0.6799999999999998</v>
          </cell>
          <cell r="C26">
            <v>-0.005032070393374738</v>
          </cell>
          <cell r="D26">
            <v>0.0029917184265010324</v>
          </cell>
          <cell r="E26">
            <v>-0.0020403519668737054</v>
          </cell>
          <cell r="F26">
            <v>-0.0001769277392318839</v>
          </cell>
        </row>
        <row r="27">
          <cell r="A27">
            <v>0.7649999999999998</v>
          </cell>
          <cell r="C27">
            <v>-0.006135377583947977</v>
          </cell>
          <cell r="D27">
            <v>0.0037863936335403693</v>
          </cell>
          <cell r="E27">
            <v>-0.0023489839504076074</v>
          </cell>
          <cell r="F27">
            <v>-0.0002161899469895761</v>
          </cell>
        </row>
        <row r="28">
          <cell r="A28">
            <v>0.8499999999999998</v>
          </cell>
          <cell r="C28">
            <v>-0.007286470464544509</v>
          </cell>
          <cell r="D28">
            <v>0.004674560041407863</v>
          </cell>
          <cell r="E28">
            <v>-0.0026119104231366467</v>
          </cell>
          <cell r="F28">
            <v>-0.0002576558702492827</v>
          </cell>
        </row>
        <row r="29">
          <cell r="A29">
            <v>0.9349999999999997</v>
          </cell>
          <cell r="C29">
            <v>-0.008468064849411226</v>
          </cell>
          <cell r="D29">
            <v>0.005656217650103514</v>
          </cell>
          <cell r="E29">
            <v>-0.002811847199307712</v>
          </cell>
          <cell r="F29">
            <v>-0.0003009435720739284</v>
          </cell>
        </row>
        <row r="30">
          <cell r="A30">
            <v>1.0199999999999998</v>
          </cell>
          <cell r="C30">
            <v>-0.009662914078674945</v>
          </cell>
          <cell r="D30">
            <v>0.006731366459627324</v>
          </cell>
          <cell r="E30">
            <v>-0.002931547619047621</v>
          </cell>
          <cell r="F30">
            <v>-0.0003457074904728259</v>
          </cell>
        </row>
        <row r="31">
          <cell r="A31">
            <v>1.1049999999999998</v>
          </cell>
          <cell r="C31">
            <v>-0.010859051501035192</v>
          </cell>
          <cell r="D31">
            <v>0.00790000646997929</v>
          </cell>
          <cell r="E31">
            <v>-0.002959045031055903</v>
          </cell>
          <cell r="F31">
            <v>-0.00039163843840167584</v>
          </cell>
        </row>
        <row r="32">
          <cell r="A32">
            <v>1.1899999999999997</v>
          </cell>
          <cell r="C32">
            <v>-0.01205518892339544</v>
          </cell>
          <cell r="D32">
            <v>0.009162137681159413</v>
          </cell>
          <cell r="E32">
            <v>-0.002893051242236027</v>
          </cell>
          <cell r="F32">
            <v>-0.00043846360376256755</v>
          </cell>
        </row>
        <row r="33">
          <cell r="A33">
            <v>1.2749999999999997</v>
          </cell>
          <cell r="C33">
            <v>-0.013251326345755687</v>
          </cell>
          <cell r="D33">
            <v>0.010517760093167693</v>
          </cell>
          <cell r="E33">
            <v>-0.0027335662525879937</v>
          </cell>
          <cell r="F33">
            <v>-0.00048594654940397805</v>
          </cell>
        </row>
        <row r="34">
          <cell r="A34">
            <v>1.3599999999999997</v>
          </cell>
          <cell r="C34">
            <v>-0.014447463768115934</v>
          </cell>
          <cell r="D34">
            <v>0.01196687370600413</v>
          </cell>
          <cell r="E34">
            <v>-0.002480590062111805</v>
          </cell>
          <cell r="F34">
            <v>-0.0005338872131207725</v>
          </cell>
        </row>
        <row r="35">
          <cell r="A35">
            <v>1.4449999999999996</v>
          </cell>
          <cell r="C35">
            <v>-0.015643601190476183</v>
          </cell>
          <cell r="D35">
            <v>0.013509478519668723</v>
          </cell>
          <cell r="E35">
            <v>-0.0021341226708074604</v>
          </cell>
          <cell r="F35">
            <v>-0.0005821219076542044</v>
          </cell>
        </row>
        <row r="36">
          <cell r="A36">
            <v>1.5299999999999996</v>
          </cell>
          <cell r="C36">
            <v>-0.01683973861283643</v>
          </cell>
          <cell r="D36">
            <v>0.015145574534161477</v>
          </cell>
          <cell r="E36">
            <v>-0.0016941640786749534</v>
          </cell>
          <cell r="F36">
            <v>-0.0006305233206919152</v>
          </cell>
        </row>
        <row r="37">
          <cell r="A37">
            <v>1.6149999999999995</v>
          </cell>
          <cell r="C37">
            <v>-0.018035876035196678</v>
          </cell>
          <cell r="D37">
            <v>0.016875161749482386</v>
          </cell>
          <cell r="E37">
            <v>-0.0011607142857142927</v>
          </cell>
          <cell r="F37">
            <v>-0.0006790005148679349</v>
          </cell>
        </row>
        <row r="38">
          <cell r="A38">
            <v>1.6999999999999995</v>
          </cell>
          <cell r="C38">
            <v>-0.019232013457556926</v>
          </cell>
          <cell r="D38">
            <v>0.01869824016563145</v>
          </cell>
          <cell r="E38">
            <v>-0.0005337732919254747</v>
          </cell>
          <cell r="F38">
            <v>-0.0007274989277626805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O8" sqref="O8"/>
    </sheetView>
  </sheetViews>
  <sheetFormatPr defaultColWidth="9.140625" defaultRowHeight="12.75"/>
  <cols>
    <col min="1" max="1" width="12.00390625" style="0" bestFit="1" customWidth="1"/>
    <col min="2" max="2" width="3.57421875" style="0" customWidth="1"/>
    <col min="3" max="3" width="11.57421875" style="0" customWidth="1"/>
    <col min="4" max="4" width="10.421875" style="0" customWidth="1"/>
    <col min="5" max="5" width="10.8515625" style="0" customWidth="1"/>
    <col min="11" max="11" width="10.8515625" style="0" customWidth="1"/>
  </cols>
  <sheetData>
    <row r="1" ht="15.75">
      <c r="A1" s="1" t="s">
        <v>29</v>
      </c>
    </row>
    <row r="3" spans="1:4" ht="12.75">
      <c r="A3" t="s">
        <v>0</v>
      </c>
      <c r="B3" t="s">
        <v>1</v>
      </c>
      <c r="C3" s="2">
        <v>0.035</v>
      </c>
      <c r="D3" t="s">
        <v>2</v>
      </c>
    </row>
    <row r="4" spans="1:4" ht="12.75">
      <c r="A4" t="s">
        <v>3</v>
      </c>
      <c r="B4" t="s">
        <v>4</v>
      </c>
      <c r="C4" s="2">
        <v>0.08</v>
      </c>
      <c r="D4" t="s">
        <v>2</v>
      </c>
    </row>
    <row r="5" spans="1:4" ht="12.75">
      <c r="A5" t="s">
        <v>5</v>
      </c>
      <c r="B5" t="s">
        <v>6</v>
      </c>
      <c r="C5" s="2">
        <v>1.7</v>
      </c>
      <c r="D5" t="s">
        <v>2</v>
      </c>
    </row>
    <row r="6" spans="1:4" ht="12.75">
      <c r="A6" t="s">
        <v>7</v>
      </c>
      <c r="B6" t="s">
        <v>8</v>
      </c>
      <c r="C6" s="2">
        <v>207</v>
      </c>
      <c r="D6" t="s">
        <v>9</v>
      </c>
    </row>
    <row r="8" spans="1:5" ht="12.75">
      <c r="A8" t="s">
        <v>10</v>
      </c>
      <c r="B8" t="s">
        <v>11</v>
      </c>
      <c r="C8">
        <f>b*h^3/12</f>
        <v>1.4933333333333338E-06</v>
      </c>
      <c r="D8" t="s">
        <v>12</v>
      </c>
      <c r="E8" s="11" t="s">
        <v>30</v>
      </c>
    </row>
    <row r="10" spans="1:4" ht="12.75">
      <c r="A10" t="s">
        <v>13</v>
      </c>
      <c r="B10" t="s">
        <v>14</v>
      </c>
      <c r="C10" s="2">
        <v>8700</v>
      </c>
      <c r="D10" t="s">
        <v>15</v>
      </c>
    </row>
    <row r="11" spans="1:4" ht="12.75">
      <c r="A11" t="s">
        <v>16</v>
      </c>
      <c r="B11" t="s">
        <v>17</v>
      </c>
      <c r="C11" s="2">
        <v>1</v>
      </c>
      <c r="D11" t="s">
        <v>2</v>
      </c>
    </row>
    <row r="13" spans="1:4" ht="12.75">
      <c r="A13" t="s">
        <v>18</v>
      </c>
      <c r="B13" t="s">
        <v>19</v>
      </c>
      <c r="C13" s="2">
        <v>4000</v>
      </c>
      <c r="D13" t="s">
        <v>20</v>
      </c>
    </row>
    <row r="16" spans="1:5" ht="12.75">
      <c r="A16" s="3" t="s">
        <v>21</v>
      </c>
      <c r="C16" s="3" t="s">
        <v>22</v>
      </c>
      <c r="D16" t="s">
        <v>23</v>
      </c>
      <c r="E16" s="3" t="s">
        <v>24</v>
      </c>
    </row>
    <row r="17" spans="1:11" ht="12.75">
      <c r="A17" s="4">
        <v>0</v>
      </c>
      <c r="C17">
        <f aca="true" t="shared" si="0" ref="C17:C38">IF(X&lt;a,P*X^2/(6*E*10^9*I)*(X-3*a),P*a^2/(6*E*10^9*I)*(a-3*X))</f>
        <v>0</v>
      </c>
      <c r="D17">
        <f aca="true" t="shared" si="1" ref="D17:D38">M*X^2/(2*E*10^9*I)</f>
        <v>0</v>
      </c>
      <c r="E17">
        <f aca="true" t="shared" si="2" ref="E17:E38">D17+C17</f>
        <v>0</v>
      </c>
      <c r="H17" s="6" t="s">
        <v>17</v>
      </c>
      <c r="I17" s="7" t="s">
        <v>25</v>
      </c>
      <c r="J17" s="7" t="s">
        <v>26</v>
      </c>
      <c r="K17" s="8" t="s">
        <v>27</v>
      </c>
    </row>
    <row r="18" spans="1:11" ht="12.75">
      <c r="A18" s="4">
        <f>L/20</f>
        <v>0.08499999999999999</v>
      </c>
      <c r="C18">
        <f t="shared" si="0"/>
        <v>-9.879098327510348E-05</v>
      </c>
      <c r="D18">
        <f t="shared" si="1"/>
        <v>4.674560041407865E-05</v>
      </c>
      <c r="E18">
        <f t="shared" si="2"/>
        <v>-5.2045382861024826E-05</v>
      </c>
      <c r="H18" s="9">
        <f>a</f>
        <v>1</v>
      </c>
      <c r="I18" s="9">
        <f>P*a^2/(6*E*10^9*I)*(a-3*a)</f>
        <v>-0.009381469979296064</v>
      </c>
      <c r="J18" s="9">
        <f>M*a^2/(2*E*10^9*I)</f>
        <v>0.00646997929606625</v>
      </c>
      <c r="K18" s="10">
        <f>J18+I18</f>
        <v>-0.002911490683229814</v>
      </c>
    </row>
    <row r="19" spans="1:8" ht="12.75">
      <c r="A19" s="4">
        <f aca="true" t="shared" si="3" ref="A19:A38">A18+L/20</f>
        <v>0.16999999999999998</v>
      </c>
      <c r="C19">
        <f t="shared" si="0"/>
        <v>-0.0003836411425983435</v>
      </c>
      <c r="D19">
        <f t="shared" si="1"/>
        <v>0.0001869824016563146</v>
      </c>
      <c r="E19">
        <f t="shared" si="2"/>
        <v>-0.0001966587409420289</v>
      </c>
      <c r="G19" s="5" t="s">
        <v>28</v>
      </c>
      <c r="H19" t="str">
        <f>"Deflection Due to "&amp;FIXED(P,0)&amp;"N Force &amp; "&amp;FIXED(M,0)&amp;" Nm Moment"</f>
        <v>Deflection Due to 8,700N Force &amp; 4,000 Nm Moment</v>
      </c>
    </row>
    <row r="20" spans="1:5" ht="12.75">
      <c r="A20" s="4">
        <f t="shared" si="3"/>
        <v>0.255</v>
      </c>
      <c r="C20">
        <f t="shared" si="0"/>
        <v>-0.0008372662922166147</v>
      </c>
      <c r="D20">
        <f t="shared" si="1"/>
        <v>0.00042071040372670796</v>
      </c>
      <c r="E20">
        <f t="shared" si="2"/>
        <v>-0.0004165558884899067</v>
      </c>
    </row>
    <row r="21" spans="1:5" ht="12.75">
      <c r="A21" s="4">
        <f t="shared" si="3"/>
        <v>0.33999999999999997</v>
      </c>
      <c r="C21">
        <f t="shared" si="0"/>
        <v>-0.001442382246376811</v>
      </c>
      <c r="D21">
        <f t="shared" si="1"/>
        <v>0.0007479296066252584</v>
      </c>
      <c r="E21">
        <f t="shared" si="2"/>
        <v>-0.0006944526397515525</v>
      </c>
    </row>
    <row r="22" spans="1:5" ht="12.75">
      <c r="A22" s="4">
        <f t="shared" si="3"/>
        <v>0.42499999999999993</v>
      </c>
      <c r="C22">
        <f t="shared" si="0"/>
        <v>-0.0021817048193258273</v>
      </c>
      <c r="D22">
        <f t="shared" si="1"/>
        <v>0.0011686400103519661</v>
      </c>
      <c r="E22">
        <f t="shared" si="2"/>
        <v>-0.0010130648089738611</v>
      </c>
    </row>
    <row r="23" spans="1:5" ht="12.75">
      <c r="A23" s="4">
        <f t="shared" si="3"/>
        <v>0.5099999999999999</v>
      </c>
      <c r="C23">
        <f t="shared" si="0"/>
        <v>-0.003037949825310557</v>
      </c>
      <c r="D23">
        <f t="shared" si="1"/>
        <v>0.001682841614906831</v>
      </c>
      <c r="E23">
        <f t="shared" si="2"/>
        <v>-0.0013551082104037262</v>
      </c>
    </row>
    <row r="24" spans="1:5" ht="12.75">
      <c r="A24" s="4">
        <f t="shared" si="3"/>
        <v>0.5949999999999999</v>
      </c>
      <c r="C24">
        <f t="shared" si="0"/>
        <v>-0.0039938330785778955</v>
      </c>
      <c r="D24">
        <f t="shared" si="1"/>
        <v>0.002290534420289853</v>
      </c>
      <c r="E24">
        <f t="shared" si="2"/>
        <v>-0.0017032986582880424</v>
      </c>
    </row>
    <row r="25" spans="1:5" ht="12.75">
      <c r="A25" s="4">
        <f t="shared" si="3"/>
        <v>0.6799999999999998</v>
      </c>
      <c r="C25">
        <f t="shared" si="0"/>
        <v>-0.005032070393374738</v>
      </c>
      <c r="D25">
        <f t="shared" si="1"/>
        <v>0.0029917184265010324</v>
      </c>
      <c r="E25">
        <f t="shared" si="2"/>
        <v>-0.0020403519668737054</v>
      </c>
    </row>
    <row r="26" spans="1:5" ht="12.75">
      <c r="A26" s="4">
        <f t="shared" si="3"/>
        <v>0.7649999999999998</v>
      </c>
      <c r="C26">
        <f t="shared" si="0"/>
        <v>-0.006135377583947977</v>
      </c>
      <c r="D26">
        <f t="shared" si="1"/>
        <v>0.0037863936335403693</v>
      </c>
      <c r="E26">
        <f t="shared" si="2"/>
        <v>-0.0023489839504076074</v>
      </c>
    </row>
    <row r="27" spans="1:5" ht="12.75">
      <c r="A27" s="4">
        <f t="shared" si="3"/>
        <v>0.8499999999999998</v>
      </c>
      <c r="C27">
        <f t="shared" si="0"/>
        <v>-0.007286470464544509</v>
      </c>
      <c r="D27">
        <f t="shared" si="1"/>
        <v>0.004674560041407863</v>
      </c>
      <c r="E27">
        <f t="shared" si="2"/>
        <v>-0.0026119104231366467</v>
      </c>
    </row>
    <row r="28" spans="1:5" ht="12.75">
      <c r="A28" s="4">
        <f t="shared" si="3"/>
        <v>0.9349999999999997</v>
      </c>
      <c r="C28">
        <f t="shared" si="0"/>
        <v>-0.008468064849411226</v>
      </c>
      <c r="D28">
        <f t="shared" si="1"/>
        <v>0.005656217650103514</v>
      </c>
      <c r="E28">
        <f t="shared" si="2"/>
        <v>-0.002811847199307712</v>
      </c>
    </row>
    <row r="29" spans="1:5" ht="12.75">
      <c r="A29" s="4">
        <v>1</v>
      </c>
      <c r="C29">
        <f t="shared" si="0"/>
        <v>-0.009381469979296064</v>
      </c>
      <c r="D29">
        <f t="shared" si="1"/>
        <v>0.00646997929606625</v>
      </c>
      <c r="E29">
        <f>D29+C29</f>
        <v>-0.002911490683229814</v>
      </c>
    </row>
    <row r="30" spans="1:5" ht="12.75">
      <c r="A30" s="4">
        <f>A28+L/20</f>
        <v>1.0199999999999998</v>
      </c>
      <c r="C30">
        <f t="shared" si="0"/>
        <v>-0.009662914078674945</v>
      </c>
      <c r="D30">
        <f t="shared" si="1"/>
        <v>0.006731366459627324</v>
      </c>
      <c r="E30">
        <f t="shared" si="2"/>
        <v>-0.002931547619047621</v>
      </c>
    </row>
    <row r="31" spans="1:5" ht="12.75">
      <c r="A31" s="4">
        <f t="shared" si="3"/>
        <v>1.1049999999999998</v>
      </c>
      <c r="C31">
        <f t="shared" si="0"/>
        <v>-0.010859051501035192</v>
      </c>
      <c r="D31">
        <f t="shared" si="1"/>
        <v>0.00790000646997929</v>
      </c>
      <c r="E31">
        <f t="shared" si="2"/>
        <v>-0.002959045031055903</v>
      </c>
    </row>
    <row r="32" spans="1:5" ht="12.75">
      <c r="A32" s="4">
        <f t="shared" si="3"/>
        <v>1.1899999999999997</v>
      </c>
      <c r="C32">
        <f t="shared" si="0"/>
        <v>-0.01205518892339544</v>
      </c>
      <c r="D32">
        <f t="shared" si="1"/>
        <v>0.009162137681159413</v>
      </c>
      <c r="E32">
        <f t="shared" si="2"/>
        <v>-0.002893051242236027</v>
      </c>
    </row>
    <row r="33" spans="1:5" ht="12.75">
      <c r="A33" s="4">
        <f t="shared" si="3"/>
        <v>1.2749999999999997</v>
      </c>
      <c r="C33">
        <f t="shared" si="0"/>
        <v>-0.013251326345755687</v>
      </c>
      <c r="D33">
        <f t="shared" si="1"/>
        <v>0.010517760093167693</v>
      </c>
      <c r="E33">
        <f t="shared" si="2"/>
        <v>-0.0027335662525879937</v>
      </c>
    </row>
    <row r="34" spans="1:5" ht="12.75">
      <c r="A34" s="4">
        <f t="shared" si="3"/>
        <v>1.3599999999999997</v>
      </c>
      <c r="C34">
        <f t="shared" si="0"/>
        <v>-0.014447463768115934</v>
      </c>
      <c r="D34">
        <f t="shared" si="1"/>
        <v>0.01196687370600413</v>
      </c>
      <c r="E34">
        <f t="shared" si="2"/>
        <v>-0.002480590062111805</v>
      </c>
    </row>
    <row r="35" spans="1:5" ht="12.75">
      <c r="A35" s="4">
        <f t="shared" si="3"/>
        <v>1.4449999999999996</v>
      </c>
      <c r="C35">
        <f t="shared" si="0"/>
        <v>-0.015643601190476183</v>
      </c>
      <c r="D35">
        <f t="shared" si="1"/>
        <v>0.013509478519668723</v>
      </c>
      <c r="E35">
        <f t="shared" si="2"/>
        <v>-0.0021341226708074604</v>
      </c>
    </row>
    <row r="36" spans="1:5" ht="12.75">
      <c r="A36" s="4">
        <f t="shared" si="3"/>
        <v>1.5299999999999996</v>
      </c>
      <c r="C36">
        <f t="shared" si="0"/>
        <v>-0.01683973861283643</v>
      </c>
      <c r="D36">
        <f t="shared" si="1"/>
        <v>0.015145574534161477</v>
      </c>
      <c r="E36">
        <f t="shared" si="2"/>
        <v>-0.0016941640786749534</v>
      </c>
    </row>
    <row r="37" spans="1:5" ht="12.75">
      <c r="A37" s="4">
        <f t="shared" si="3"/>
        <v>1.6149999999999995</v>
      </c>
      <c r="C37">
        <f t="shared" si="0"/>
        <v>-0.018035876035196678</v>
      </c>
      <c r="D37">
        <f t="shared" si="1"/>
        <v>0.016875161749482386</v>
      </c>
      <c r="E37">
        <f t="shared" si="2"/>
        <v>-0.0011607142857142927</v>
      </c>
    </row>
    <row r="38" spans="1:5" ht="12.75">
      <c r="A38" s="4">
        <f t="shared" si="3"/>
        <v>1.6999999999999995</v>
      </c>
      <c r="C38">
        <f t="shared" si="0"/>
        <v>-0.019232013457556926</v>
      </c>
      <c r="D38">
        <f t="shared" si="1"/>
        <v>0.01869824016563145</v>
      </c>
      <c r="E38">
        <f t="shared" si="2"/>
        <v>-0.0005337732919254747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Q49" sqref="Q49"/>
    </sheetView>
  </sheetViews>
  <sheetFormatPr defaultColWidth="9.140625" defaultRowHeight="12.75"/>
  <cols>
    <col min="1" max="1" width="12.00390625" style="0" bestFit="1" customWidth="1"/>
    <col min="2" max="2" width="3.57421875" style="0" customWidth="1"/>
    <col min="3" max="3" width="11.57421875" style="0" customWidth="1"/>
    <col min="4" max="4" width="10.421875" style="0" customWidth="1"/>
    <col min="5" max="5" width="10.8515625" style="0" customWidth="1"/>
    <col min="11" max="11" width="10.8515625" style="0" customWidth="1"/>
    <col min="16" max="16" width="12.421875" style="0" bestFit="1" customWidth="1"/>
  </cols>
  <sheetData>
    <row r="1" ht="15.75">
      <c r="A1" s="1" t="s">
        <v>29</v>
      </c>
    </row>
    <row r="3" spans="1:4" ht="12.75">
      <c r="A3" t="s">
        <v>0</v>
      </c>
      <c r="B3" t="s">
        <v>1</v>
      </c>
      <c r="C3" s="2">
        <v>0.035</v>
      </c>
      <c r="D3" t="s">
        <v>2</v>
      </c>
    </row>
    <row r="4" spans="1:4" ht="12.75">
      <c r="A4" t="s">
        <v>3</v>
      </c>
      <c r="B4" t="s">
        <v>4</v>
      </c>
      <c r="C4" s="2">
        <v>0.08</v>
      </c>
      <c r="D4" t="s">
        <v>2</v>
      </c>
    </row>
    <row r="5" spans="1:4" ht="12.75">
      <c r="A5" t="s">
        <v>5</v>
      </c>
      <c r="B5" t="s">
        <v>6</v>
      </c>
      <c r="C5" s="2">
        <v>1.7</v>
      </c>
      <c r="D5" t="s">
        <v>2</v>
      </c>
    </row>
    <row r="6" spans="1:18" ht="12.75">
      <c r="A6" t="s">
        <v>7</v>
      </c>
      <c r="B6" t="s">
        <v>8</v>
      </c>
      <c r="C6" s="2">
        <v>207</v>
      </c>
      <c r="D6" t="s">
        <v>9</v>
      </c>
      <c r="O6" s="11" t="s">
        <v>32</v>
      </c>
      <c r="P6">
        <f>M/(E*1000000000*I)</f>
        <v>0.018762941958592128</v>
      </c>
      <c r="R6" s="11" t="s">
        <v>36</v>
      </c>
    </row>
    <row r="7" spans="15:18" ht="12.75">
      <c r="O7" t="s">
        <v>33</v>
      </c>
      <c r="P7" s="4">
        <f>1/P6</f>
        <v>53.2965460430937</v>
      </c>
      <c r="Q7" t="s">
        <v>2</v>
      </c>
      <c r="R7" s="12" t="s">
        <v>40</v>
      </c>
    </row>
    <row r="8" spans="1:5" ht="12.75">
      <c r="A8" t="s">
        <v>10</v>
      </c>
      <c r="B8" t="s">
        <v>11</v>
      </c>
      <c r="C8">
        <f>b*h^3/12</f>
        <v>1.4933333333333338E-06</v>
      </c>
      <c r="D8" t="s">
        <v>12</v>
      </c>
      <c r="E8" s="11" t="s">
        <v>30</v>
      </c>
    </row>
    <row r="9" spans="15:18" ht="12.75">
      <c r="O9" t="s">
        <v>35</v>
      </c>
      <c r="P9">
        <f>ATAN(L/P7)</f>
        <v>0.0318861903932457</v>
      </c>
      <c r="Q9" t="s">
        <v>31</v>
      </c>
      <c r="R9" s="11" t="s">
        <v>41</v>
      </c>
    </row>
    <row r="10" spans="1:18" ht="12.75">
      <c r="A10" t="s">
        <v>13</v>
      </c>
      <c r="B10" t="s">
        <v>14</v>
      </c>
      <c r="C10" s="2">
        <v>8700</v>
      </c>
      <c r="D10" t="s">
        <v>15</v>
      </c>
      <c r="O10" s="5" t="s">
        <v>37</v>
      </c>
      <c r="P10">
        <f>SQRT(P7^2+L^2)</f>
        <v>53.323651601551134</v>
      </c>
      <c r="R10" s="11" t="s">
        <v>38</v>
      </c>
    </row>
    <row r="11" spans="1:18" ht="12.75">
      <c r="A11" t="s">
        <v>16</v>
      </c>
      <c r="B11" t="s">
        <v>17</v>
      </c>
      <c r="C11" s="2">
        <v>1</v>
      </c>
      <c r="D11" t="s">
        <v>2</v>
      </c>
      <c r="O11" s="5" t="s">
        <v>34</v>
      </c>
      <c r="P11" s="14">
        <f>P10-P7</f>
        <v>0.027105558457435563</v>
      </c>
      <c r="Q11" t="s">
        <v>2</v>
      </c>
      <c r="R11" s="15" t="s">
        <v>39</v>
      </c>
    </row>
    <row r="12" spans="15:18" ht="12.75">
      <c r="O12" s="5" t="s">
        <v>3</v>
      </c>
      <c r="P12" s="13">
        <f>P11/COS(P9)</f>
        <v>0.02711934380290045</v>
      </c>
      <c r="Q12" t="s">
        <v>2</v>
      </c>
      <c r="R12" s="11" t="s">
        <v>42</v>
      </c>
    </row>
    <row r="13" spans="1:4" ht="12.75">
      <c r="A13" t="s">
        <v>18</v>
      </c>
      <c r="B13" t="s">
        <v>19</v>
      </c>
      <c r="C13" s="2">
        <v>5800.000618240001</v>
      </c>
      <c r="D13" t="s">
        <v>20</v>
      </c>
    </row>
    <row r="16" spans="1:5" ht="12.75">
      <c r="A16" s="3" t="s">
        <v>21</v>
      </c>
      <c r="C16" s="3" t="s">
        <v>22</v>
      </c>
      <c r="D16" t="s">
        <v>23</v>
      </c>
      <c r="E16" s="3" t="s">
        <v>24</v>
      </c>
    </row>
    <row r="17" spans="1:11" ht="12.75">
      <c r="A17" s="4">
        <v>0</v>
      </c>
      <c r="C17">
        <f aca="true" t="shared" si="0" ref="C17:C29">IF(X&lt;a,P*X^2/(6*E*10^9*I)*(X-3*a),P*a^2/(6*E*10^9*I)*(a-3*X))</f>
        <v>0</v>
      </c>
      <c r="D17">
        <f aca="true" t="shared" si="1" ref="D17:D29">M*X^2/(2*E*10^9*I)</f>
        <v>0</v>
      </c>
      <c r="E17">
        <f aca="true" t="shared" si="2" ref="E17:E28">D17+C17</f>
        <v>0</v>
      </c>
      <c r="H17" s="6" t="s">
        <v>17</v>
      </c>
      <c r="I17" s="7" t="s">
        <v>25</v>
      </c>
      <c r="J17" s="7" t="s">
        <v>26</v>
      </c>
      <c r="K17" s="8" t="s">
        <v>27</v>
      </c>
    </row>
    <row r="18" spans="1:11" ht="12.75">
      <c r="A18" s="4">
        <f>L/20</f>
        <v>0.08499999999999999</v>
      </c>
      <c r="C18">
        <f t="shared" si="0"/>
        <v>-9.879098327510348E-05</v>
      </c>
      <c r="D18">
        <f t="shared" si="1"/>
        <v>6.778112782541405E-05</v>
      </c>
      <c r="E18">
        <f t="shared" si="2"/>
        <v>-3.1009855449689425E-05</v>
      </c>
      <c r="H18" s="9">
        <f>a</f>
        <v>1</v>
      </c>
      <c r="I18" s="9">
        <f>P*a^2/(6*E*10^9*I)*(a-3*a)</f>
        <v>-0.009381469979296064</v>
      </c>
      <c r="J18" s="9">
        <f>M*a^2/(2*E*10^9*I)</f>
        <v>0.009381470979296064</v>
      </c>
      <c r="K18" s="10">
        <f>J18+I18</f>
        <v>9.999999994736442E-10</v>
      </c>
    </row>
    <row r="19" spans="1:8" ht="12.75">
      <c r="A19" s="4">
        <f aca="true" t="shared" si="3" ref="A19:A28">A18+L/20</f>
        <v>0.16999999999999998</v>
      </c>
      <c r="C19">
        <f t="shared" si="0"/>
        <v>-0.0003836411425983435</v>
      </c>
      <c r="D19">
        <f t="shared" si="1"/>
        <v>0.0002711245113016562</v>
      </c>
      <c r="E19">
        <f t="shared" si="2"/>
        <v>-0.0001125166312966873</v>
      </c>
      <c r="G19" s="5" t="s">
        <v>28</v>
      </c>
      <c r="H19" t="str">
        <f>"Deflection Due to "&amp;FIXED(P,0)&amp;"N Force &amp; "&amp;FIXED(M,0)&amp;" Nm Moment"</f>
        <v>Deflection Due to 8,700N Force &amp; 5,800 Nm Moment</v>
      </c>
    </row>
    <row r="20" spans="1:5" ht="12.75">
      <c r="A20" s="4">
        <f t="shared" si="3"/>
        <v>0.255</v>
      </c>
      <c r="C20">
        <f t="shared" si="0"/>
        <v>-0.0008372662922166147</v>
      </c>
      <c r="D20">
        <f t="shared" si="1"/>
        <v>0.0006100301504287266</v>
      </c>
      <c r="E20">
        <f t="shared" si="2"/>
        <v>-0.0002272361417878881</v>
      </c>
    </row>
    <row r="21" spans="1:5" ht="12.75">
      <c r="A21" s="4">
        <f t="shared" si="3"/>
        <v>0.33999999999999997</v>
      </c>
      <c r="C21">
        <f t="shared" si="0"/>
        <v>-0.001442382246376811</v>
      </c>
      <c r="D21">
        <f t="shared" si="1"/>
        <v>0.0010844980452066248</v>
      </c>
      <c r="E21">
        <f t="shared" si="2"/>
        <v>-0.00035788420117018613</v>
      </c>
    </row>
    <row r="22" spans="1:5" ht="12.75">
      <c r="A22" s="4">
        <f t="shared" si="3"/>
        <v>0.42499999999999993</v>
      </c>
      <c r="C22">
        <f t="shared" si="0"/>
        <v>-0.0021817048193258273</v>
      </c>
      <c r="D22">
        <f t="shared" si="1"/>
        <v>0.001694528195635351</v>
      </c>
      <c r="E22">
        <f t="shared" si="2"/>
        <v>-0.0004871766236904762</v>
      </c>
    </row>
    <row r="23" spans="1:5" ht="12.75">
      <c r="A23" s="4">
        <f t="shared" si="3"/>
        <v>0.5099999999999999</v>
      </c>
      <c r="C23">
        <f t="shared" si="0"/>
        <v>-0.003037949825310557</v>
      </c>
      <c r="D23">
        <f t="shared" si="1"/>
        <v>0.0024401206017149054</v>
      </c>
      <c r="E23">
        <f t="shared" si="2"/>
        <v>-0.0005978292235956518</v>
      </c>
    </row>
    <row r="24" spans="1:5" ht="12.75">
      <c r="A24" s="4">
        <f t="shared" si="3"/>
        <v>0.5949999999999999</v>
      </c>
      <c r="C24">
        <f t="shared" si="0"/>
        <v>-0.0039938330785778955</v>
      </c>
      <c r="D24">
        <f t="shared" si="1"/>
        <v>0.0033212752634452876</v>
      </c>
      <c r="E24">
        <f t="shared" si="2"/>
        <v>-0.000672557815132608</v>
      </c>
    </row>
    <row r="25" spans="1:5" ht="12.75">
      <c r="A25" s="4">
        <f t="shared" si="3"/>
        <v>0.6799999999999998</v>
      </c>
      <c r="C25">
        <f t="shared" si="0"/>
        <v>-0.005032070393374738</v>
      </c>
      <c r="D25">
        <f t="shared" si="1"/>
        <v>0.004337992180826498</v>
      </c>
      <c r="E25">
        <f t="shared" si="2"/>
        <v>-0.0006940782125482402</v>
      </c>
    </row>
    <row r="26" spans="1:5" ht="12.75">
      <c r="A26" s="4">
        <f t="shared" si="3"/>
        <v>0.7649999999999998</v>
      </c>
      <c r="C26">
        <f t="shared" si="0"/>
        <v>-0.006135377583947977</v>
      </c>
      <c r="D26">
        <f t="shared" si="1"/>
        <v>0.005490271353858536</v>
      </c>
      <c r="E26">
        <f t="shared" si="2"/>
        <v>-0.0006451062300894409</v>
      </c>
    </row>
    <row r="27" spans="1:5" ht="12.75">
      <c r="A27" s="4">
        <f t="shared" si="3"/>
        <v>0.8499999999999998</v>
      </c>
      <c r="C27">
        <f t="shared" si="0"/>
        <v>-0.007286470464544509</v>
      </c>
      <c r="D27">
        <f t="shared" si="1"/>
        <v>0.0067781127825414025</v>
      </c>
      <c r="E27">
        <f t="shared" si="2"/>
        <v>-0.0005083576820031068</v>
      </c>
    </row>
    <row r="28" spans="1:5" ht="12.75">
      <c r="A28" s="4">
        <f t="shared" si="3"/>
        <v>0.9349999999999997</v>
      </c>
      <c r="C28">
        <f t="shared" si="0"/>
        <v>-0.008468064849411226</v>
      </c>
      <c r="D28">
        <f t="shared" si="1"/>
        <v>0.008201516466875097</v>
      </c>
      <c r="E28">
        <f t="shared" si="2"/>
        <v>-0.00026654838253612964</v>
      </c>
    </row>
    <row r="29" spans="1:5" ht="12.75">
      <c r="A29" s="4">
        <v>1</v>
      </c>
      <c r="C29">
        <f t="shared" si="0"/>
        <v>-0.009381469979296064</v>
      </c>
      <c r="D29">
        <f t="shared" si="1"/>
        <v>0.009381470979296064</v>
      </c>
      <c r="E29">
        <f aca="true" t="shared" si="4" ref="E29:E38">D29+C29</f>
        <v>9.999999994736442E-10</v>
      </c>
    </row>
    <row r="30" spans="1:5" ht="12.75">
      <c r="A30" s="4">
        <f>A28+L/20</f>
        <v>1.0199999999999998</v>
      </c>
      <c r="C30">
        <f aca="true" t="shared" si="5" ref="C30:C38">IF(X&lt;a,P*X^2/(6*E*10^9*I)*(X-3*a),P*a^2/(6*E*10^9*I)*(a-3*X))</f>
        <v>-0.009662914078674945</v>
      </c>
      <c r="D30">
        <f aca="true" t="shared" si="6" ref="D30:D38">M*X^2/(2*E*10^9*I)</f>
        <v>0.009760482406859622</v>
      </c>
      <c r="E30">
        <f t="shared" si="4"/>
        <v>9.756832818467662E-05</v>
      </c>
    </row>
    <row r="31" spans="1:5" ht="12.75">
      <c r="A31" s="4">
        <f aca="true" t="shared" si="7" ref="A31:A38">A30+L/20</f>
        <v>1.1049999999999998</v>
      </c>
      <c r="C31">
        <f t="shared" si="5"/>
        <v>-0.010859051501035192</v>
      </c>
      <c r="D31">
        <f t="shared" si="6"/>
        <v>0.011455010602494972</v>
      </c>
      <c r="E31">
        <f t="shared" si="4"/>
        <v>0.0005959591014597799</v>
      </c>
    </row>
    <row r="32" spans="1:5" ht="12.75">
      <c r="A32" s="4">
        <f t="shared" si="7"/>
        <v>1.1899999999999997</v>
      </c>
      <c r="C32">
        <f t="shared" si="5"/>
        <v>-0.01205518892339544</v>
      </c>
      <c r="D32">
        <f t="shared" si="6"/>
        <v>0.01328510105378115</v>
      </c>
      <c r="E32">
        <f t="shared" si="4"/>
        <v>0.0012299121303857106</v>
      </c>
    </row>
    <row r="33" spans="1:5" ht="12.75">
      <c r="A33" s="4">
        <f t="shared" si="7"/>
        <v>1.2749999999999997</v>
      </c>
      <c r="C33">
        <f t="shared" si="5"/>
        <v>-0.013251326345755687</v>
      </c>
      <c r="D33">
        <f t="shared" si="6"/>
        <v>0.015250753760718157</v>
      </c>
      <c r="E33">
        <f t="shared" si="4"/>
        <v>0.0019994274149624704</v>
      </c>
    </row>
    <row r="34" spans="1:5" ht="12.75">
      <c r="A34" s="4">
        <f t="shared" si="7"/>
        <v>1.3599999999999997</v>
      </c>
      <c r="C34">
        <f t="shared" si="5"/>
        <v>-0.014447463768115934</v>
      </c>
      <c r="D34">
        <f t="shared" si="6"/>
        <v>0.01735196872330599</v>
      </c>
      <c r="E34">
        <f t="shared" si="4"/>
        <v>0.002904504955190056</v>
      </c>
    </row>
    <row r="35" spans="1:5" ht="12.75">
      <c r="A35" s="4">
        <f t="shared" si="7"/>
        <v>1.4449999999999996</v>
      </c>
      <c r="C35">
        <f t="shared" si="5"/>
        <v>-0.015643601190476183</v>
      </c>
      <c r="D35">
        <f t="shared" si="6"/>
        <v>0.019588745941544652</v>
      </c>
      <c r="E35">
        <f t="shared" si="4"/>
        <v>0.003945144751068469</v>
      </c>
    </row>
    <row r="36" spans="1:5" ht="12.75">
      <c r="A36" s="4">
        <f t="shared" si="7"/>
        <v>1.5299999999999996</v>
      </c>
      <c r="C36">
        <f t="shared" si="5"/>
        <v>-0.01683973861283643</v>
      </c>
      <c r="D36">
        <f t="shared" si="6"/>
        <v>0.021961085415434144</v>
      </c>
      <c r="E36">
        <f t="shared" si="4"/>
        <v>0.005121346802597713</v>
      </c>
    </row>
    <row r="37" spans="1:5" ht="12.75">
      <c r="A37" s="4">
        <f t="shared" si="7"/>
        <v>1.6149999999999995</v>
      </c>
      <c r="C37">
        <f t="shared" si="5"/>
        <v>-0.018035876035196678</v>
      </c>
      <c r="D37">
        <f t="shared" si="6"/>
        <v>0.024468987144974464</v>
      </c>
      <c r="E37">
        <f t="shared" si="4"/>
        <v>0.006433111109777786</v>
      </c>
    </row>
    <row r="38" spans="1:5" ht="12.75">
      <c r="A38" s="4">
        <f t="shared" si="7"/>
        <v>1.6999999999999995</v>
      </c>
      <c r="C38">
        <f t="shared" si="5"/>
        <v>-0.019232013457556926</v>
      </c>
      <c r="D38" s="13">
        <f t="shared" si="6"/>
        <v>0.02711245113016561</v>
      </c>
      <c r="E38">
        <f t="shared" si="4"/>
        <v>0.007880437672608685</v>
      </c>
    </row>
  </sheetData>
  <printOptions/>
  <pageMargins left="0.75" right="0.43" top="0.75" bottom="1" header="0.5" footer="0.5"/>
  <pageSetup fitToHeight="1" fitToWidth="1" horizontalDpi="600" verticalDpi="600" orientation="landscape" scale="5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Dornfeld</dc:creator>
  <cp:keywords/>
  <dc:description/>
  <cp:lastModifiedBy>Dornfeld</cp:lastModifiedBy>
  <cp:lastPrinted>2012-09-24T03:31:25Z</cp:lastPrinted>
  <dcterms:created xsi:type="dcterms:W3CDTF">2004-09-27T00:03:49Z</dcterms:created>
  <dcterms:modified xsi:type="dcterms:W3CDTF">2015-09-24T01:28:07Z</dcterms:modified>
  <cp:category/>
  <cp:version/>
  <cp:contentType/>
  <cp:contentStatus/>
</cp:coreProperties>
</file>